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Live Clac" sheetId="1" r:id="rId1"/>
  </sheets>
  <definedNames>
    <definedName name="deg">'Live Clac'!$L$2</definedName>
    <definedName name="_xlnm.Print_Area" localSheetId="0">'Live Clac'!$A$1:$N$49</definedName>
    <definedName name="Ra">'Live Clac'!$B$23</definedName>
  </definedNames>
  <calcPr fullCalcOnLoad="1"/>
</workbook>
</file>

<file path=xl/sharedStrings.xml><?xml version="1.0" encoding="utf-8"?>
<sst xmlns="http://schemas.openxmlformats.org/spreadsheetml/2006/main" count="69" uniqueCount="46">
  <si>
    <t>km</t>
  </si>
  <si>
    <t>Radius</t>
  </si>
  <si>
    <t>Units</t>
  </si>
  <si>
    <t>Pluto</t>
  </si>
  <si>
    <t>Neptune</t>
  </si>
  <si>
    <t>Uranus</t>
  </si>
  <si>
    <t>Saturn</t>
  </si>
  <si>
    <t>Jupiter</t>
  </si>
  <si>
    <t>Mars</t>
  </si>
  <si>
    <t>Moon</t>
  </si>
  <si>
    <t>Earth</t>
  </si>
  <si>
    <t>Venus</t>
  </si>
  <si>
    <t>Mercury</t>
  </si>
  <si>
    <t>Other</t>
  </si>
  <si>
    <t>Central Body</t>
  </si>
  <si>
    <t>Constants and Conversion Factors</t>
  </si>
  <si>
    <t>Radian</t>
  </si>
  <si>
    <t>deg</t>
  </si>
  <si>
    <t>Input Parameters</t>
  </si>
  <si>
    <t>Spacecraft Altitude</t>
  </si>
  <si>
    <t>User inputs in Orange</t>
  </si>
  <si>
    <t>On Spacecraft</t>
  </si>
  <si>
    <t>Distance to Edge (deg)</t>
  </si>
  <si>
    <t>Distance to Pole (deg)</t>
  </si>
  <si>
    <t>Radius (deg)</t>
  </si>
  <si>
    <t>Distance to Sub Satellite Point (deg)</t>
  </si>
  <si>
    <t>Distance to Horizon (deg)</t>
  </si>
  <si>
    <t xml:space="preserve">On Planet </t>
  </si>
  <si>
    <t>Note: Select a range or insert desired values in col. A, rows 28-48</t>
  </si>
  <si>
    <t>Copy desired central body parameters from cols. G-H, rows 2-12 and paste into col. B-C, row 24</t>
  </si>
  <si>
    <r>
      <t>(</t>
    </r>
    <r>
      <rPr>
        <b/>
        <i/>
        <sz val="10"/>
        <rFont val="Geneva"/>
        <family val="0"/>
      </rPr>
      <t>θ</t>
    </r>
    <r>
      <rPr>
        <b/>
        <i/>
        <vertAlign val="subscript"/>
        <sz val="10"/>
        <rFont val="Geneva"/>
        <family val="0"/>
      </rPr>
      <t>E</t>
    </r>
    <r>
      <rPr>
        <b/>
        <sz val="10"/>
        <rFont val="Geneva"/>
        <family val="0"/>
      </rPr>
      <t>)</t>
    </r>
  </si>
  <si>
    <r>
      <t>(</t>
    </r>
    <r>
      <rPr>
        <b/>
        <i/>
        <sz val="10"/>
        <rFont val="Geneva"/>
        <family val="0"/>
      </rPr>
      <t>θ</t>
    </r>
    <r>
      <rPr>
        <b/>
        <i/>
        <vertAlign val="subscript"/>
        <sz val="10"/>
        <rFont val="Geneva"/>
        <family val="0"/>
      </rPr>
      <t>P</t>
    </r>
    <r>
      <rPr>
        <b/>
        <sz val="10"/>
        <rFont val="Geneva"/>
        <family val="0"/>
      </rPr>
      <t>)</t>
    </r>
  </si>
  <si>
    <r>
      <t>(</t>
    </r>
    <r>
      <rPr>
        <b/>
        <i/>
        <sz val="10"/>
        <rFont val="Geneva"/>
        <family val="0"/>
      </rPr>
      <t>ζ</t>
    </r>
    <r>
      <rPr>
        <b/>
        <sz val="10"/>
        <rFont val="Geneva"/>
        <family val="0"/>
      </rPr>
      <t>)</t>
    </r>
  </si>
  <si>
    <r>
      <t>(</t>
    </r>
    <r>
      <rPr>
        <b/>
        <i/>
        <sz val="10"/>
        <rFont val="Geneva"/>
        <family val="0"/>
      </rPr>
      <t>λ</t>
    </r>
    <r>
      <rPr>
        <b/>
        <i/>
        <vertAlign val="subscript"/>
        <sz val="10"/>
        <rFont val="Geneva"/>
        <family val="0"/>
      </rPr>
      <t>Pole</t>
    </r>
    <r>
      <rPr>
        <b/>
        <sz val="10"/>
        <rFont val="Geneva"/>
        <family val="0"/>
      </rPr>
      <t>)</t>
    </r>
  </si>
  <si>
    <r>
      <t>(</t>
    </r>
    <r>
      <rPr>
        <b/>
        <i/>
        <sz val="10"/>
        <rFont val="Geneva"/>
        <family val="0"/>
      </rPr>
      <t>λ</t>
    </r>
    <r>
      <rPr>
        <b/>
        <i/>
        <vertAlign val="subscript"/>
        <sz val="10"/>
        <rFont val="Geneva"/>
        <family val="0"/>
      </rPr>
      <t>0</t>
    </r>
    <r>
      <rPr>
        <b/>
        <sz val="10"/>
        <rFont val="Geneva"/>
        <family val="0"/>
      </rPr>
      <t>-</t>
    </r>
    <r>
      <rPr>
        <b/>
        <i/>
        <sz val="10"/>
        <rFont val="Geneva"/>
        <family val="0"/>
      </rPr>
      <t>λ</t>
    </r>
    <r>
      <rPr>
        <b/>
        <i/>
        <vertAlign val="subscript"/>
        <sz val="10"/>
        <rFont val="Geneva"/>
        <family val="0"/>
      </rPr>
      <t>Pole</t>
    </r>
    <r>
      <rPr>
        <b/>
        <sz val="10"/>
        <rFont val="Geneva"/>
        <family val="0"/>
      </rPr>
      <t>)</t>
    </r>
  </si>
  <si>
    <r>
      <t>Distance to Edge Range (</t>
    </r>
    <r>
      <rPr>
        <b/>
        <i/>
        <sz val="10"/>
        <rFont val="Arial"/>
        <family val="2"/>
      </rPr>
      <t>θ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)</t>
    </r>
  </si>
  <si>
    <t>Table 8-10. Planes or Edges Projected onto the Surface of a Central Body</t>
  </si>
  <si>
    <t>See Fig. 8-35 and corresponding text for definition of variables.</t>
  </si>
  <si>
    <r>
      <t xml:space="preserve">Planet Angular Radius, </t>
    </r>
    <r>
      <rPr>
        <b/>
        <i/>
        <sz val="10"/>
        <rFont val="Arial"/>
        <family val="2"/>
      </rPr>
      <t>ρ</t>
    </r>
  </si>
  <si>
    <r>
      <t xml:space="preserve">Max Planet Central Angle, </t>
    </r>
    <r>
      <rPr>
        <b/>
        <i/>
        <sz val="10"/>
        <rFont val="Arial"/>
        <family val="2"/>
      </rPr>
      <t>λ</t>
    </r>
    <r>
      <rPr>
        <b/>
        <i/>
        <vertAlign val="subscript"/>
        <sz val="10"/>
        <rFont val="Arial"/>
        <family val="2"/>
      </rPr>
      <t>MAX</t>
    </r>
  </si>
  <si>
    <t>Initial</t>
  </si>
  <si>
    <t>Final</t>
  </si>
  <si>
    <t>Step Size</t>
  </si>
  <si>
    <t>Implemented by Becky Christofferson and Anthony Shao, Microcosm. Contact: bookproject@smad.com</t>
  </si>
  <si>
    <t>Version 1. July 25, 2011. copyright, 2010, Microcosm, Inc.</t>
  </si>
  <si>
    <r>
      <t xml:space="preserve">The field of view great cirlcle misses Earth when </t>
    </r>
    <r>
      <rPr>
        <b/>
        <i/>
        <sz val="10"/>
        <rFont val="Arial"/>
        <family val="2"/>
      </rPr>
      <t>θ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&gt;</t>
    </r>
    <r>
      <rPr>
        <b/>
        <i/>
        <sz val="10"/>
        <rFont val="Arial"/>
        <family val="2"/>
      </rPr>
      <t>ρ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</si>
</sst>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"/>
    <numFmt numFmtId="167" formatCode="0.0000000"/>
    <numFmt numFmtId="168" formatCode="0.000000"/>
    <numFmt numFmtId="169" formatCode="0.00000"/>
    <numFmt numFmtId="170" formatCode="0.000"/>
  </numFmts>
  <fonts count="12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Geneva"/>
      <family val="0"/>
    </font>
    <font>
      <b/>
      <i/>
      <vertAlign val="subscript"/>
      <sz val="10"/>
      <name val="Geneva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" fillId="4" borderId="16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" fillId="6" borderId="16" xfId="0" applyNumberFormat="1" applyFont="1" applyFill="1" applyBorder="1" applyAlignment="1">
      <alignment horizontal="center"/>
    </xf>
    <xf numFmtId="3" fontId="1" fillId="6" borderId="16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2" fontId="1" fillId="7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2" fontId="4" fillId="0" borderId="7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5" borderId="19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166" fontId="4" fillId="3" borderId="25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7" xfId="0" applyNumberFormat="1" applyFont="1" applyFill="1" applyBorder="1" applyAlignment="1">
      <alignment horizontal="center"/>
    </xf>
    <xf numFmtId="3" fontId="4" fillId="3" borderId="20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23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1" fillId="8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8515625" style="4" customWidth="1"/>
    <col min="2" max="2" width="14.140625" style="4" customWidth="1"/>
    <col min="3" max="6" width="12.7109375" style="4" customWidth="1"/>
    <col min="7" max="7" width="12.7109375" style="30" bestFit="1" customWidth="1"/>
    <col min="8" max="8" width="9.140625" style="30" customWidth="1"/>
    <col min="9" max="9" width="7.00390625" style="30" customWidth="1"/>
    <col min="10" max="10" width="3.57421875" style="30" customWidth="1"/>
    <col min="11" max="11" width="7.57421875" style="30" bestFit="1" customWidth="1"/>
    <col min="12" max="12" width="12.7109375" style="30" customWidth="1"/>
    <col min="13" max="13" width="12.28125" style="30" customWidth="1"/>
    <col min="14" max="14" width="3.8515625" style="30" customWidth="1"/>
    <col min="15" max="15" width="6.28125" style="30" customWidth="1"/>
    <col min="16" max="21" width="9.7109375" style="30" customWidth="1"/>
    <col min="22" max="16384" width="9.140625" style="30" customWidth="1"/>
  </cols>
  <sheetData>
    <row r="1" spans="1:21" s="38" customFormat="1" ht="12.75" customHeight="1" thickBot="1">
      <c r="A1" s="1" t="s">
        <v>36</v>
      </c>
      <c r="B1"/>
      <c r="C1"/>
      <c r="D1"/>
      <c r="G1" s="44" t="s">
        <v>14</v>
      </c>
      <c r="H1" s="45" t="s">
        <v>1</v>
      </c>
      <c r="I1" s="45" t="s">
        <v>2</v>
      </c>
      <c r="K1" s="74" t="s">
        <v>15</v>
      </c>
      <c r="L1" s="75"/>
      <c r="M1" s="76"/>
      <c r="O1" s="37"/>
      <c r="P1" s="37"/>
      <c r="Q1" s="37"/>
      <c r="R1" s="37"/>
      <c r="S1" s="37"/>
      <c r="T1" s="37"/>
      <c r="U1" s="37"/>
    </row>
    <row r="2" spans="1:13" ht="13.5" customHeight="1" thickBot="1">
      <c r="A2" s="2" t="s">
        <v>43</v>
      </c>
      <c r="G2" s="51" t="s">
        <v>12</v>
      </c>
      <c r="H2" s="53">
        <v>2439.7</v>
      </c>
      <c r="I2" s="52" t="s">
        <v>0</v>
      </c>
      <c r="J2" s="30"/>
      <c r="K2" s="5" t="s">
        <v>16</v>
      </c>
      <c r="L2" s="6">
        <f>180/PI()</f>
        <v>57.29577951308232</v>
      </c>
      <c r="M2" s="7" t="s">
        <v>17</v>
      </c>
    </row>
    <row r="3" spans="1:9" ht="12.75">
      <c r="A3" s="2" t="s">
        <v>44</v>
      </c>
      <c r="G3" s="31" t="s">
        <v>11</v>
      </c>
      <c r="H3" s="54">
        <v>6051.8</v>
      </c>
      <c r="I3" s="42" t="s">
        <v>0</v>
      </c>
    </row>
    <row r="4" spans="1:21" ht="12.75" customHeight="1">
      <c r="A4" s="65" t="s">
        <v>37</v>
      </c>
      <c r="G4" s="32" t="s">
        <v>10</v>
      </c>
      <c r="H4" s="54">
        <v>6378.1366</v>
      </c>
      <c r="I4" s="42" t="s">
        <v>0</v>
      </c>
      <c r="M4" s="4"/>
      <c r="O4" s="4"/>
      <c r="P4" s="4"/>
      <c r="Q4" s="4"/>
      <c r="R4" s="4"/>
      <c r="S4" s="4"/>
      <c r="T4" s="4"/>
      <c r="U4" s="4"/>
    </row>
    <row r="5" spans="3:9" s="4" customFormat="1" ht="13.5" thickBot="1">
      <c r="C5" s="3"/>
      <c r="D5" s="3"/>
      <c r="G5" s="32" t="s">
        <v>9</v>
      </c>
      <c r="H5" s="54">
        <v>1737.4</v>
      </c>
      <c r="I5" s="42" t="s">
        <v>0</v>
      </c>
    </row>
    <row r="6" spans="1:9" s="25" customFormat="1" ht="13.5" customHeight="1">
      <c r="A6" s="90" t="s">
        <v>20</v>
      </c>
      <c r="B6" s="91"/>
      <c r="C6" s="92"/>
      <c r="G6" s="33" t="s">
        <v>8</v>
      </c>
      <c r="H6" s="54">
        <v>3397</v>
      </c>
      <c r="I6" s="42" t="s">
        <v>0</v>
      </c>
    </row>
    <row r="7" spans="1:9" s="4" customFormat="1" ht="13.5" customHeight="1">
      <c r="A7" s="84" t="s">
        <v>29</v>
      </c>
      <c r="B7" s="85"/>
      <c r="C7" s="86"/>
      <c r="G7" s="34" t="s">
        <v>7</v>
      </c>
      <c r="H7" s="55">
        <v>71492</v>
      </c>
      <c r="I7" s="43" t="s">
        <v>0</v>
      </c>
    </row>
    <row r="8" spans="1:9" s="4" customFormat="1" ht="13.5" thickBot="1">
      <c r="A8" s="87"/>
      <c r="B8" s="88"/>
      <c r="C8" s="89"/>
      <c r="G8" s="35" t="s">
        <v>6</v>
      </c>
      <c r="H8" s="55">
        <v>60268</v>
      </c>
      <c r="I8" s="43" t="s">
        <v>0</v>
      </c>
    </row>
    <row r="9" spans="7:9" s="4" customFormat="1" ht="13.5" thickBot="1">
      <c r="G9" s="36" t="s">
        <v>5</v>
      </c>
      <c r="H9" s="54">
        <v>25559</v>
      </c>
      <c r="I9" s="42" t="s">
        <v>0</v>
      </c>
    </row>
    <row r="10" spans="1:9" s="4" customFormat="1" ht="13.5" thickBot="1">
      <c r="A10" s="77" t="s">
        <v>18</v>
      </c>
      <c r="B10" s="78"/>
      <c r="C10" s="26" t="s">
        <v>2</v>
      </c>
      <c r="G10" s="36" t="s">
        <v>4</v>
      </c>
      <c r="H10" s="54">
        <v>24764</v>
      </c>
      <c r="I10" s="42" t="s">
        <v>0</v>
      </c>
    </row>
    <row r="11" spans="1:9" s="4" customFormat="1" ht="13.5" customHeight="1">
      <c r="A11" s="66" t="s">
        <v>19</v>
      </c>
      <c r="B11" s="73">
        <v>1000</v>
      </c>
      <c r="C11" s="8" t="s">
        <v>0</v>
      </c>
      <c r="G11" s="36" t="s">
        <v>3</v>
      </c>
      <c r="H11" s="54">
        <v>1195</v>
      </c>
      <c r="I11" s="42" t="s">
        <v>0</v>
      </c>
    </row>
    <row r="12" spans="1:9" s="4" customFormat="1" ht="15.75" customHeight="1" thickBot="1">
      <c r="A12" s="67" t="s">
        <v>38</v>
      </c>
      <c r="B12" s="60">
        <f>deg*ASIN(Ra/(Ra+B11))</f>
        <v>59.82160553775791</v>
      </c>
      <c r="C12" s="9" t="s">
        <v>17</v>
      </c>
      <c r="G12" s="95" t="s">
        <v>13</v>
      </c>
      <c r="H12" s="56">
        <v>5000</v>
      </c>
      <c r="I12" s="63" t="s">
        <v>0</v>
      </c>
    </row>
    <row r="13" spans="1:10" s="4" customFormat="1" ht="14.25" customHeight="1" thickBot="1">
      <c r="A13" s="68" t="s">
        <v>39</v>
      </c>
      <c r="B13" s="61">
        <f>deg*ACOS(Ra/(Ra+B11))</f>
        <v>30.17839446224209</v>
      </c>
      <c r="C13" s="10" t="s">
        <v>17</v>
      </c>
      <c r="H13" s="50"/>
      <c r="I13" s="49"/>
      <c r="J13" s="49"/>
    </row>
    <row r="14" s="4" customFormat="1" ht="12.75" customHeight="1" thickBot="1">
      <c r="D14" s="58"/>
    </row>
    <row r="15" spans="1:3" s="4" customFormat="1" ht="15.75" customHeight="1" thickBot="1">
      <c r="A15" s="93" t="s">
        <v>35</v>
      </c>
      <c r="B15" s="94"/>
      <c r="C15" s="57" t="s">
        <v>2</v>
      </c>
    </row>
    <row r="16" spans="1:4" s="4" customFormat="1" ht="12.75">
      <c r="A16" s="69" t="s">
        <v>40</v>
      </c>
      <c r="B16" s="47">
        <v>0</v>
      </c>
      <c r="C16" s="48" t="s">
        <v>17</v>
      </c>
      <c r="D16" s="58"/>
    </row>
    <row r="17" spans="1:3" s="4" customFormat="1" ht="12.75">
      <c r="A17" s="67" t="s">
        <v>41</v>
      </c>
      <c r="B17" s="11">
        <v>60</v>
      </c>
      <c r="C17" s="9" t="s">
        <v>17</v>
      </c>
    </row>
    <row r="18" spans="1:3" s="4" customFormat="1" ht="13.5" thickBot="1">
      <c r="A18" s="68" t="s">
        <v>42</v>
      </c>
      <c r="B18" s="62">
        <f>B17/20</f>
        <v>3</v>
      </c>
      <c r="C18" s="10" t="s">
        <v>17</v>
      </c>
    </row>
    <row r="19" s="4" customFormat="1" ht="14.25">
      <c r="A19" s="59" t="s">
        <v>45</v>
      </c>
    </row>
    <row r="20" s="4" customFormat="1" ht="13.5" customHeight="1">
      <c r="A20" s="1" t="s">
        <v>28</v>
      </c>
    </row>
    <row r="21" s="4" customFormat="1" ht="13.5" thickBot="1"/>
    <row r="22" spans="1:3" s="4" customFormat="1" ht="13.5" thickBot="1">
      <c r="A22" s="44" t="s">
        <v>14</v>
      </c>
      <c r="B22" s="45" t="s">
        <v>1</v>
      </c>
      <c r="C22" s="45" t="s">
        <v>2</v>
      </c>
    </row>
    <row r="23" spans="1:3" s="4" customFormat="1" ht="13.5" thickBot="1">
      <c r="A23" s="40" t="s">
        <v>10</v>
      </c>
      <c r="B23" s="41">
        <v>6378.1366</v>
      </c>
      <c r="C23" s="64" t="s">
        <v>0</v>
      </c>
    </row>
    <row r="24" s="4" customFormat="1" ht="13.5" thickBot="1"/>
    <row r="25" spans="1:6" s="4" customFormat="1" ht="13.5" thickBot="1">
      <c r="A25" s="79" t="s">
        <v>21</v>
      </c>
      <c r="B25" s="80"/>
      <c r="C25" s="81" t="s">
        <v>27</v>
      </c>
      <c r="D25" s="82"/>
      <c r="E25" s="83"/>
      <c r="F25" s="24"/>
    </row>
    <row r="26" spans="1:6" s="4" customFormat="1" ht="38.25">
      <c r="A26" s="22" t="s">
        <v>22</v>
      </c>
      <c r="B26" s="22" t="s">
        <v>23</v>
      </c>
      <c r="C26" s="46" t="s">
        <v>24</v>
      </c>
      <c r="D26" s="46" t="s">
        <v>25</v>
      </c>
      <c r="E26" s="46" t="s">
        <v>26</v>
      </c>
      <c r="F26" s="24"/>
    </row>
    <row r="27" spans="1:6" s="4" customFormat="1" ht="15" thickBot="1">
      <c r="A27" s="12" t="s">
        <v>30</v>
      </c>
      <c r="B27" s="12" t="s">
        <v>31</v>
      </c>
      <c r="C27" s="23" t="s">
        <v>32</v>
      </c>
      <c r="D27" s="23" t="s">
        <v>33</v>
      </c>
      <c r="E27" s="23" t="s">
        <v>34</v>
      </c>
      <c r="F27" s="25"/>
    </row>
    <row r="28" spans="1:11" s="4" customFormat="1" ht="12.75">
      <c r="A28" s="70">
        <f>B16</f>
        <v>0</v>
      </c>
      <c r="B28" s="13">
        <f>90-A28</f>
        <v>90</v>
      </c>
      <c r="C28" s="16">
        <f aca="true" t="shared" si="0" ref="C28:C48">IF(A28&gt;$B$12,"Off Planet",deg*ACOS(((Ra+$B$11)*SIN(A28/deg))/Ra))</f>
        <v>90</v>
      </c>
      <c r="D28" s="16">
        <f aca="true" t="shared" si="1" ref="D28:D48">IF(A28&gt;$B$12,"Off Planet",90-C28-deg*ASIN(COS(C28/deg)*SIN($B$12/deg)))</f>
        <v>-3.0340901327411926E-15</v>
      </c>
      <c r="E28" s="17">
        <f aca="true" t="shared" si="2" ref="E28:E48">IF(A28&gt;$B$12,"Off Planet",$B$13-D28)</f>
        <v>30.178394462242093</v>
      </c>
      <c r="F28" s="25"/>
      <c r="G28" s="25"/>
      <c r="H28" s="25"/>
      <c r="I28" s="25"/>
      <c r="J28" s="25"/>
      <c r="K28" s="25"/>
    </row>
    <row r="29" spans="1:11" s="4" customFormat="1" ht="12.75">
      <c r="A29" s="71">
        <f aca="true" t="shared" si="3" ref="A29:A48">A28+$B$18</f>
        <v>3</v>
      </c>
      <c r="B29" s="14">
        <f aca="true" t="shared" si="4" ref="B29:B48">90-A29</f>
        <v>87</v>
      </c>
      <c r="C29" s="18">
        <f t="shared" si="0"/>
        <v>86.5291061665667</v>
      </c>
      <c r="D29" s="18">
        <f t="shared" si="1"/>
        <v>0.4708938334332964</v>
      </c>
      <c r="E29" s="19">
        <f t="shared" si="2"/>
        <v>29.70750062880879</v>
      </c>
      <c r="F29" s="25"/>
      <c r="G29" s="25"/>
      <c r="H29" s="39"/>
      <c r="I29" s="39"/>
      <c r="J29" s="39"/>
      <c r="K29" s="25"/>
    </row>
    <row r="30" spans="1:11" s="4" customFormat="1" ht="12.75">
      <c r="A30" s="71">
        <f t="shared" si="3"/>
        <v>6</v>
      </c>
      <c r="B30" s="14">
        <f t="shared" si="4"/>
        <v>84</v>
      </c>
      <c r="C30" s="18">
        <f t="shared" si="0"/>
        <v>83.05497056116471</v>
      </c>
      <c r="D30" s="18">
        <f t="shared" si="1"/>
        <v>0.9450294388352853</v>
      </c>
      <c r="E30" s="19">
        <f t="shared" si="2"/>
        <v>29.233365023406805</v>
      </c>
      <c r="F30" s="25"/>
      <c r="G30" s="25"/>
      <c r="H30" s="25"/>
      <c r="I30" s="25"/>
      <c r="J30" s="25"/>
      <c r="K30" s="25"/>
    </row>
    <row r="31" spans="1:6" ht="12.75">
      <c r="A31" s="71">
        <f t="shared" si="3"/>
        <v>9</v>
      </c>
      <c r="B31" s="27">
        <f t="shared" si="4"/>
        <v>81</v>
      </c>
      <c r="C31" s="28">
        <f t="shared" si="0"/>
        <v>79.57425167743114</v>
      </c>
      <c r="D31" s="28">
        <f t="shared" si="1"/>
        <v>1.4257483225688574</v>
      </c>
      <c r="E31" s="29">
        <f t="shared" si="2"/>
        <v>28.75264613967323</v>
      </c>
      <c r="F31" s="25"/>
    </row>
    <row r="32" spans="1:6" ht="12.75">
      <c r="A32" s="71">
        <f t="shared" si="3"/>
        <v>12</v>
      </c>
      <c r="B32" s="27">
        <f t="shared" si="4"/>
        <v>78</v>
      </c>
      <c r="C32" s="28">
        <f t="shared" si="0"/>
        <v>76.08340129997875</v>
      </c>
      <c r="D32" s="28">
        <f t="shared" si="1"/>
        <v>1.9165987000212485</v>
      </c>
      <c r="E32" s="29">
        <f t="shared" si="2"/>
        <v>28.261795762220842</v>
      </c>
      <c r="F32" s="25"/>
    </row>
    <row r="33" spans="1:6" ht="12.75">
      <c r="A33" s="71">
        <f t="shared" si="3"/>
        <v>15</v>
      </c>
      <c r="B33" s="27">
        <f t="shared" si="4"/>
        <v>75</v>
      </c>
      <c r="C33" s="28">
        <f t="shared" si="0"/>
        <v>72.57854206001595</v>
      </c>
      <c r="D33" s="28">
        <f t="shared" si="1"/>
        <v>2.4214579399840463</v>
      </c>
      <c r="E33" s="29">
        <f t="shared" si="2"/>
        <v>27.756936522258044</v>
      </c>
      <c r="F33" s="25"/>
    </row>
    <row r="34" spans="1:6" ht="12.75">
      <c r="A34" s="71">
        <f t="shared" si="3"/>
        <v>18</v>
      </c>
      <c r="B34" s="14">
        <f t="shared" si="4"/>
        <v>72</v>
      </c>
      <c r="C34" s="18">
        <f t="shared" si="0"/>
        <v>69.05531908912016</v>
      </c>
      <c r="D34" s="18">
        <f t="shared" si="1"/>
        <v>2.9446809108798426</v>
      </c>
      <c r="E34" s="19">
        <f t="shared" si="2"/>
        <v>27.233713551362246</v>
      </c>
      <c r="F34" s="25"/>
    </row>
    <row r="35" spans="1:6" ht="12.75">
      <c r="A35" s="71">
        <f t="shared" si="3"/>
        <v>21</v>
      </c>
      <c r="B35" s="14">
        <f t="shared" si="4"/>
        <v>69</v>
      </c>
      <c r="C35" s="18">
        <f t="shared" si="0"/>
        <v>65.50871139761828</v>
      </c>
      <c r="D35" s="18">
        <f t="shared" si="1"/>
        <v>3.4912886023817116</v>
      </c>
      <c r="E35" s="19">
        <f t="shared" si="2"/>
        <v>26.687105859860377</v>
      </c>
      <c r="F35" s="25"/>
    </row>
    <row r="36" spans="1:10" ht="12.75">
      <c r="A36" s="71">
        <f t="shared" si="3"/>
        <v>24</v>
      </c>
      <c r="B36" s="14">
        <f t="shared" si="4"/>
        <v>66</v>
      </c>
      <c r="C36" s="18">
        <f t="shared" si="0"/>
        <v>61.93278190281419</v>
      </c>
      <c r="D36" s="18">
        <f t="shared" si="1"/>
        <v>4.067218097185812</v>
      </c>
      <c r="E36" s="19">
        <f t="shared" si="2"/>
        <v>26.111176365056277</v>
      </c>
      <c r="F36" s="25"/>
      <c r="G36" s="25"/>
      <c r="H36" s="25"/>
      <c r="I36" s="25"/>
      <c r="J36" s="25"/>
    </row>
    <row r="37" spans="1:6" ht="12.75">
      <c r="A37" s="71">
        <f t="shared" si="3"/>
        <v>27</v>
      </c>
      <c r="B37" s="27">
        <f t="shared" si="4"/>
        <v>63</v>
      </c>
      <c r="C37" s="28">
        <f t="shared" si="0"/>
        <v>58.32033364038837</v>
      </c>
      <c r="D37" s="28">
        <f t="shared" si="1"/>
        <v>4.679666359611634</v>
      </c>
      <c r="E37" s="29">
        <f t="shared" si="2"/>
        <v>25.498728102630455</v>
      </c>
      <c r="F37" s="25"/>
    </row>
    <row r="38" spans="1:6" ht="12.75">
      <c r="A38" s="71">
        <f t="shared" si="3"/>
        <v>30</v>
      </c>
      <c r="B38" s="27">
        <f t="shared" si="4"/>
        <v>60</v>
      </c>
      <c r="C38" s="28">
        <f t="shared" si="0"/>
        <v>54.66241988302164</v>
      </c>
      <c r="D38" s="28">
        <f t="shared" si="1"/>
        <v>5.337580116978366</v>
      </c>
      <c r="E38" s="29">
        <f t="shared" si="2"/>
        <v>24.840814345263723</v>
      </c>
      <c r="F38" s="25"/>
    </row>
    <row r="39" spans="1:6" ht="12.75">
      <c r="A39" s="71">
        <f t="shared" si="3"/>
        <v>33</v>
      </c>
      <c r="B39" s="27">
        <f t="shared" si="4"/>
        <v>57</v>
      </c>
      <c r="C39" s="28">
        <f t="shared" si="0"/>
        <v>50.94762017328115</v>
      </c>
      <c r="D39" s="28">
        <f t="shared" si="1"/>
        <v>6.052379826718855</v>
      </c>
      <c r="E39" s="29">
        <f t="shared" si="2"/>
        <v>24.126014635523234</v>
      </c>
      <c r="F39" s="25"/>
    </row>
    <row r="40" spans="1:6" ht="12.75">
      <c r="A40" s="71">
        <f t="shared" si="3"/>
        <v>36</v>
      </c>
      <c r="B40" s="14">
        <f t="shared" si="4"/>
        <v>54</v>
      </c>
      <c r="C40" s="18">
        <f t="shared" si="0"/>
        <v>47.1609267640337</v>
      </c>
      <c r="D40" s="18">
        <f t="shared" si="1"/>
        <v>6.839073235966303</v>
      </c>
      <c r="E40" s="19">
        <f t="shared" si="2"/>
        <v>23.339321226275786</v>
      </c>
      <c r="F40" s="25"/>
    </row>
    <row r="41" spans="1:6" ht="12.75">
      <c r="A41" s="71">
        <f t="shared" si="3"/>
        <v>39</v>
      </c>
      <c r="B41" s="14">
        <f t="shared" si="4"/>
        <v>51</v>
      </c>
      <c r="C41" s="18">
        <f t="shared" si="0"/>
        <v>43.281950624489866</v>
      </c>
      <c r="D41" s="18">
        <f t="shared" si="1"/>
        <v>7.718049375510134</v>
      </c>
      <c r="E41" s="19">
        <f t="shared" si="2"/>
        <v>22.460345086731955</v>
      </c>
      <c r="F41" s="25"/>
    </row>
    <row r="42" spans="1:6" ht="12.75">
      <c r="A42" s="71">
        <f t="shared" si="3"/>
        <v>42</v>
      </c>
      <c r="B42" s="14">
        <f t="shared" si="4"/>
        <v>48</v>
      </c>
      <c r="C42" s="18">
        <f t="shared" si="0"/>
        <v>39.28186437430732</v>
      </c>
      <c r="D42" s="18">
        <f t="shared" si="1"/>
        <v>8.718135625692675</v>
      </c>
      <c r="E42" s="19">
        <f t="shared" si="2"/>
        <v>21.460258836549414</v>
      </c>
      <c r="F42" s="25"/>
    </row>
    <row r="43" spans="1:6" ht="12.75">
      <c r="A43" s="71">
        <f t="shared" si="3"/>
        <v>45</v>
      </c>
      <c r="B43" s="27">
        <f t="shared" si="4"/>
        <v>45</v>
      </c>
      <c r="C43" s="28">
        <f t="shared" si="0"/>
        <v>35.11780964248622</v>
      </c>
      <c r="D43" s="28">
        <f t="shared" si="1"/>
        <v>9.882190357513771</v>
      </c>
      <c r="E43" s="29">
        <f t="shared" si="2"/>
        <v>20.296204104728318</v>
      </c>
      <c r="F43" s="25"/>
    </row>
    <row r="44" spans="1:6" ht="12.75">
      <c r="A44" s="71">
        <f t="shared" si="3"/>
        <v>48</v>
      </c>
      <c r="B44" s="27">
        <f t="shared" si="4"/>
        <v>42</v>
      </c>
      <c r="C44" s="28">
        <f t="shared" si="0"/>
        <v>30.721656577620593</v>
      </c>
      <c r="D44" s="28">
        <f t="shared" si="1"/>
        <v>11.278343422379422</v>
      </c>
      <c r="E44" s="29">
        <f t="shared" si="2"/>
        <v>18.900051039862667</v>
      </c>
      <c r="F44" s="25"/>
    </row>
    <row r="45" spans="1:6" ht="12.75">
      <c r="A45" s="71">
        <f t="shared" si="3"/>
        <v>51</v>
      </c>
      <c r="B45" s="27">
        <f t="shared" si="4"/>
        <v>39</v>
      </c>
      <c r="C45" s="28">
        <f t="shared" si="0"/>
        <v>25.974211900649497</v>
      </c>
      <c r="D45" s="28">
        <f t="shared" si="1"/>
        <v>13.025788099350507</v>
      </c>
      <c r="E45" s="29">
        <f t="shared" si="2"/>
        <v>17.152606362891582</v>
      </c>
      <c r="F45" s="25"/>
    </row>
    <row r="46" spans="1:6" ht="12.75">
      <c r="A46" s="71">
        <f t="shared" si="3"/>
        <v>54</v>
      </c>
      <c r="B46" s="14">
        <f t="shared" si="4"/>
        <v>36</v>
      </c>
      <c r="C46" s="18">
        <f t="shared" si="0"/>
        <v>20.632597028609247</v>
      </c>
      <c r="D46" s="18">
        <f t="shared" si="1"/>
        <v>15.367402971390753</v>
      </c>
      <c r="E46" s="19">
        <f t="shared" si="2"/>
        <v>14.810991490851336</v>
      </c>
      <c r="F46" s="25"/>
    </row>
    <row r="47" spans="1:6" ht="12.75">
      <c r="A47" s="71">
        <f t="shared" si="3"/>
        <v>57</v>
      </c>
      <c r="B47" s="14">
        <f t="shared" si="4"/>
        <v>33</v>
      </c>
      <c r="C47" s="18">
        <f t="shared" si="0"/>
        <v>14.031626790648932</v>
      </c>
      <c r="D47" s="18">
        <f t="shared" si="1"/>
        <v>18.968373209351086</v>
      </c>
      <c r="E47" s="19">
        <f t="shared" si="2"/>
        <v>11.210021252891003</v>
      </c>
      <c r="F47" s="25"/>
    </row>
    <row r="48" spans="1:6" ht="13.5" thickBot="1">
      <c r="A48" s="72">
        <f t="shared" si="3"/>
        <v>60</v>
      </c>
      <c r="B48" s="15">
        <f t="shared" si="4"/>
        <v>30</v>
      </c>
      <c r="C48" s="20" t="str">
        <f t="shared" si="0"/>
        <v>Off Planet</v>
      </c>
      <c r="D48" s="20" t="str">
        <f t="shared" si="1"/>
        <v>Off Planet</v>
      </c>
      <c r="E48" s="21" t="str">
        <f t="shared" si="2"/>
        <v>Off Planet</v>
      </c>
      <c r="F48" s="25"/>
    </row>
    <row r="54" ht="12.75">
      <c r="G54" s="25"/>
    </row>
  </sheetData>
  <mergeCells count="7">
    <mergeCell ref="K1:M1"/>
    <mergeCell ref="A10:B10"/>
    <mergeCell ref="A25:B25"/>
    <mergeCell ref="C25:E25"/>
    <mergeCell ref="A7:C8"/>
    <mergeCell ref="A6:C6"/>
    <mergeCell ref="A15:B15"/>
  </mergeCells>
  <printOptions/>
  <pageMargins left="0.5" right="0.5" top="0.5" bottom="0.5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BeckyC</dc:creator>
  <cp:keywords/>
  <dc:description/>
  <cp:lastModifiedBy>AShao</cp:lastModifiedBy>
  <cp:lastPrinted>2011-07-26T03:47:53Z</cp:lastPrinted>
  <dcterms:created xsi:type="dcterms:W3CDTF">2010-02-24T21:21:28Z</dcterms:created>
  <dcterms:modified xsi:type="dcterms:W3CDTF">2011-07-26T17:34:39Z</dcterms:modified>
  <cp:category/>
  <cp:version/>
  <cp:contentType/>
  <cp:contentStatus/>
</cp:coreProperties>
</file>